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9320" windowHeight="7200" activeTab="1"/>
  </bookViews>
  <sheets>
    <sheet name="Wymiary w skali" sheetId="1" r:id="rId1"/>
    <sheet name="Ob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C3" i="2"/>
  <c r="H9"/>
  <c r="H12"/>
  <c r="C3" i="1"/>
  <c r="H4" i="2"/>
  <c r="H17" s="1"/>
  <c r="H6" l="1"/>
  <c r="H14" s="1"/>
  <c r="N6"/>
  <c r="H3"/>
  <c r="H8"/>
  <c r="C5" i="1"/>
  <c r="C4"/>
</calcChain>
</file>

<file path=xl/sharedStrings.xml><?xml version="1.0" encoding="utf-8"?>
<sst xmlns="http://schemas.openxmlformats.org/spreadsheetml/2006/main" count="59" uniqueCount="54">
  <si>
    <t>Rozpiętość:</t>
  </si>
  <si>
    <t>Długość:</t>
  </si>
  <si>
    <t>Wysokość:</t>
  </si>
  <si>
    <t>Powierzchnia nośna:</t>
  </si>
  <si>
    <t>Wydłużenie:</t>
  </si>
  <si>
    <t>Wznios skrzydła:</t>
  </si>
  <si>
    <t>4°</t>
  </si>
  <si>
    <t>Skos skrzydła:</t>
  </si>
  <si>
    <t>- 4°</t>
  </si>
  <si>
    <t>Masa własna:</t>
  </si>
  <si>
    <t>335 kg</t>
  </si>
  <si>
    <t>Masa użyteczna:</t>
  </si>
  <si>
    <t>205 kg</t>
  </si>
  <si>
    <t>Max. masa startowa:</t>
  </si>
  <si>
    <t>540 kg</t>
  </si>
  <si>
    <t>Max. obciążenie powierzchni:</t>
  </si>
  <si>
    <r>
      <t>27,3 kg/m</t>
    </r>
    <r>
      <rPr>
        <vertAlign val="superscript"/>
        <sz val="10"/>
        <color theme="1"/>
        <rFont val="Arial"/>
        <family val="2"/>
        <charset val="238"/>
      </rPr>
      <t>2</t>
    </r>
  </si>
  <si>
    <t>Doskonałość:</t>
  </si>
  <si>
    <t>przy prędkości:</t>
  </si>
  <si>
    <t>84 km/h</t>
  </si>
  <si>
    <t>Prędkość ekonomiczna:</t>
  </si>
  <si>
    <t>74 km/h</t>
  </si>
  <si>
    <t>przy opadaniu</t>
  </si>
  <si>
    <t>0,82 m/s</t>
  </si>
  <si>
    <t>Prędkość dopuszczalna:</t>
  </si>
  <si>
    <t>220 km/h</t>
  </si>
  <si>
    <t>Prędkość minimalna:</t>
  </si>
  <si>
    <t>ok. 60 km/h</t>
  </si>
  <si>
    <t>Metry</t>
  </si>
  <si>
    <t>Skala:</t>
  </si>
  <si>
    <t>Wydłużenie płata:</t>
  </si>
  <si>
    <t>Waga</t>
  </si>
  <si>
    <t>Cięciwa:</t>
  </si>
  <si>
    <t>Pow. Płata</t>
  </si>
  <si>
    <t>dm2</t>
  </si>
  <si>
    <t>Płat sekcje:</t>
  </si>
  <si>
    <t>Root</t>
  </si>
  <si>
    <t>Tip</t>
  </si>
  <si>
    <t>Length</t>
  </si>
  <si>
    <t>Cięciwa aero:</t>
  </si>
  <si>
    <t>Wydluzenie statecznika</t>
  </si>
  <si>
    <t>Pow. Statecznika</t>
  </si>
  <si>
    <t>Statecznik</t>
  </si>
  <si>
    <t>Rozpiętość</t>
  </si>
  <si>
    <t>Ramię poziomego Lh</t>
  </si>
  <si>
    <t>Cieciwa</t>
  </si>
  <si>
    <t>A</t>
  </si>
  <si>
    <t>Ramie Lv</t>
  </si>
  <si>
    <t>Pow. Pionowego Sv [dm2]</t>
  </si>
  <si>
    <t>Kadłub</t>
  </si>
  <si>
    <t>Spływ płata do natarcia statecznika</t>
  </si>
  <si>
    <t>Obciążenie pow.</t>
  </si>
  <si>
    <t>g/dm2</t>
  </si>
  <si>
    <t>g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</si>
</sst>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4"/>
      <color rgb="FFFFFFFF"/>
      <name val="Phelvetica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5" fillId="3" borderId="0" xfId="0" applyFont="1" applyFill="1"/>
    <xf numFmtId="164" fontId="0" fillId="0" borderId="0" xfId="0" applyNumberFormat="1"/>
    <xf numFmtId="164" fontId="0" fillId="4" borderId="0" xfId="0" applyNumberFormat="1" applyFill="1"/>
    <xf numFmtId="0" fontId="0" fillId="0" borderId="0" xfId="0" applyAlignment="1">
      <alignment horizontal="right"/>
    </xf>
    <xf numFmtId="2" fontId="0" fillId="2" borderId="0" xfId="0" applyNumberFormat="1" applyFill="1"/>
    <xf numFmtId="2" fontId="0" fillId="0" borderId="0" xfId="0" applyNumberFormat="1"/>
    <xf numFmtId="0" fontId="0" fillId="5" borderId="0" xfId="0" applyFill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C3" sqref="C3"/>
    </sheetView>
  </sheetViews>
  <sheetFormatPr defaultRowHeight="14.25"/>
  <cols>
    <col min="1" max="1" width="14.75" bestFit="1" customWidth="1"/>
    <col min="2" max="2" width="8.75" bestFit="1" customWidth="1"/>
  </cols>
  <sheetData>
    <row r="1" spans="1:5">
      <c r="A1" s="1"/>
    </row>
    <row r="2" spans="1:5" ht="18">
      <c r="A2" s="2"/>
      <c r="B2" t="s">
        <v>28</v>
      </c>
      <c r="D2" t="s">
        <v>29</v>
      </c>
      <c r="E2">
        <v>8</v>
      </c>
    </row>
    <row r="3" spans="1:5">
      <c r="A3" s="4" t="s">
        <v>0</v>
      </c>
      <c r="B3" s="4">
        <v>15.9</v>
      </c>
      <c r="C3" s="5">
        <f>(B3*1000) /E2</f>
        <v>1987.5</v>
      </c>
    </row>
    <row r="4" spans="1:5">
      <c r="A4" s="4" t="s">
        <v>1</v>
      </c>
      <c r="B4" s="4">
        <v>8.5</v>
      </c>
      <c r="C4" s="5">
        <f>(B4*1000) /E2</f>
        <v>1062.5</v>
      </c>
    </row>
    <row r="5" spans="1:5">
      <c r="A5" s="4" t="s">
        <v>2</v>
      </c>
      <c r="B5" s="4">
        <v>1.87</v>
      </c>
      <c r="C5" s="5">
        <f>(B5*1000) /E2</f>
        <v>233.75</v>
      </c>
    </row>
    <row r="6" spans="1:5" ht="25.5">
      <c r="A6" s="4" t="s">
        <v>3</v>
      </c>
      <c r="B6" s="4">
        <v>19.8</v>
      </c>
    </row>
    <row r="7" spans="1:5">
      <c r="A7" s="4" t="s">
        <v>4</v>
      </c>
      <c r="B7" s="4">
        <v>12.9</v>
      </c>
    </row>
    <row r="8" spans="1:5">
      <c r="A8" s="4" t="s">
        <v>5</v>
      </c>
      <c r="B8" s="4" t="s">
        <v>6</v>
      </c>
    </row>
    <row r="9" spans="1:5">
      <c r="A9" s="4" t="s">
        <v>7</v>
      </c>
      <c r="B9" s="4" t="s">
        <v>8</v>
      </c>
    </row>
    <row r="10" spans="1:5">
      <c r="A10" s="4" t="s">
        <v>9</v>
      </c>
      <c r="B10" s="4" t="s">
        <v>10</v>
      </c>
    </row>
    <row r="11" spans="1:5">
      <c r="A11" s="4" t="s">
        <v>11</v>
      </c>
      <c r="B11" s="4" t="s">
        <v>12</v>
      </c>
    </row>
    <row r="12" spans="1:5" ht="25.5">
      <c r="A12" s="4" t="s">
        <v>13</v>
      </c>
      <c r="B12" s="4" t="s">
        <v>14</v>
      </c>
    </row>
    <row r="13" spans="1:5" ht="25.5">
      <c r="A13" s="4" t="s">
        <v>15</v>
      </c>
      <c r="B13" s="4" t="s">
        <v>16</v>
      </c>
    </row>
    <row r="14" spans="1:5">
      <c r="A14" s="4" t="s">
        <v>17</v>
      </c>
      <c r="B14" s="4">
        <v>27.4</v>
      </c>
    </row>
    <row r="15" spans="1:5">
      <c r="A15" s="4" t="s">
        <v>18</v>
      </c>
      <c r="B15" s="4" t="s">
        <v>19</v>
      </c>
    </row>
    <row r="16" spans="1:5" ht="25.5">
      <c r="A16" s="4" t="s">
        <v>20</v>
      </c>
      <c r="B16" s="4" t="s">
        <v>21</v>
      </c>
    </row>
    <row r="17" spans="1:2">
      <c r="A17" s="4" t="s">
        <v>22</v>
      </c>
      <c r="B17" s="4" t="s">
        <v>23</v>
      </c>
    </row>
    <row r="18" spans="1:2" ht="25.5">
      <c r="A18" s="4" t="s">
        <v>24</v>
      </c>
      <c r="B18" s="4" t="s">
        <v>25</v>
      </c>
    </row>
    <row r="19" spans="1:2" ht="25.5">
      <c r="A19" s="4" t="s">
        <v>26</v>
      </c>
      <c r="B19" s="4" t="s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O23"/>
  <sheetViews>
    <sheetView showGridLines="0" tabSelected="1" workbookViewId="0">
      <selection activeCell="E19" sqref="E19"/>
    </sheetView>
  </sheetViews>
  <sheetFormatPr defaultRowHeight="14.25"/>
  <cols>
    <col min="2" max="2" width="14.625" customWidth="1"/>
    <col min="7" max="7" width="22.375" customWidth="1"/>
    <col min="8" max="8" width="9.25" bestFit="1" customWidth="1"/>
    <col min="13" max="13" width="14.375" customWidth="1"/>
  </cols>
  <sheetData>
    <row r="3" spans="2:15">
      <c r="B3" t="s">
        <v>0</v>
      </c>
      <c r="C3">
        <f>(E6+E7) * 2</f>
        <v>1980</v>
      </c>
      <c r="G3" t="s">
        <v>30</v>
      </c>
      <c r="H3" s="6">
        <f>POWER((C3/100),2)/H4</f>
        <v>10.849315068493151</v>
      </c>
      <c r="K3" t="s">
        <v>31</v>
      </c>
      <c r="L3">
        <v>1300</v>
      </c>
      <c r="M3" t="s">
        <v>53</v>
      </c>
    </row>
    <row r="4" spans="2:15">
      <c r="B4" t="s">
        <v>32</v>
      </c>
      <c r="C4">
        <v>225</v>
      </c>
      <c r="G4" t="s">
        <v>33</v>
      </c>
      <c r="H4" s="7">
        <f>( ((C6*E6)/10000 - ((C6-D6)/2*E6)/10000) + ((C7*E7)/10000 - ((C7-D7)/2*E7)/10000) )*2</f>
        <v>36.134999999999998</v>
      </c>
      <c r="I4" t="s">
        <v>34</v>
      </c>
    </row>
    <row r="5" spans="2:15">
      <c r="B5" t="s">
        <v>35</v>
      </c>
      <c r="C5" s="8" t="s">
        <v>36</v>
      </c>
      <c r="D5" s="8" t="s">
        <v>37</v>
      </c>
      <c r="E5" s="8" t="s">
        <v>38</v>
      </c>
    </row>
    <row r="6" spans="2:15">
      <c r="B6">
        <v>1</v>
      </c>
      <c r="C6" s="11">
        <v>225</v>
      </c>
      <c r="D6" s="11">
        <v>140</v>
      </c>
      <c r="E6" s="11">
        <v>990</v>
      </c>
      <c r="G6" t="s">
        <v>39</v>
      </c>
      <c r="H6">
        <f>H4*10000/(C3)</f>
        <v>182.5</v>
      </c>
      <c r="M6" t="s">
        <v>51</v>
      </c>
      <c r="N6" s="6">
        <f>L3/H4</f>
        <v>35.976200359762004</v>
      </c>
      <c r="O6" t="s">
        <v>52</v>
      </c>
    </row>
    <row r="7" spans="2:15">
      <c r="B7">
        <v>2</v>
      </c>
      <c r="C7">
        <v>0</v>
      </c>
      <c r="D7">
        <v>0</v>
      </c>
      <c r="E7">
        <v>0</v>
      </c>
    </row>
    <row r="8" spans="2:15">
      <c r="G8" t="s">
        <v>40</v>
      </c>
      <c r="H8" s="6">
        <f>POWER((C12/100),2)/H9</f>
        <v>5.4545454545454541</v>
      </c>
    </row>
    <row r="9" spans="2:15">
      <c r="G9" t="s">
        <v>41</v>
      </c>
      <c r="H9" s="7">
        <f>(((C12/2)*D14)/10000 + (((C14-D14)/2)*(C12/2))/10000 )*2</f>
        <v>6.6000000000000005</v>
      </c>
      <c r="I9" t="s">
        <v>34</v>
      </c>
    </row>
    <row r="10" spans="2:15">
      <c r="B10" t="s">
        <v>42</v>
      </c>
    </row>
    <row r="12" spans="2:15">
      <c r="B12" t="s">
        <v>43</v>
      </c>
      <c r="C12" s="11">
        <v>600</v>
      </c>
      <c r="G12" t="s">
        <v>44</v>
      </c>
      <c r="H12">
        <f>((0.77*C4)+C21 + (0.25*C14))/100</f>
        <v>5.4775</v>
      </c>
    </row>
    <row r="13" spans="2:15">
      <c r="B13" t="s">
        <v>45</v>
      </c>
      <c r="C13" t="s">
        <v>36</v>
      </c>
      <c r="D13" t="s">
        <v>37</v>
      </c>
    </row>
    <row r="14" spans="2:15">
      <c r="C14" s="11">
        <v>130</v>
      </c>
      <c r="D14" s="11">
        <v>90</v>
      </c>
      <c r="G14" t="s">
        <v>46</v>
      </c>
      <c r="H14" s="9">
        <f>(H9*H12)/(H4*(H6/100))</f>
        <v>0.54819540876962547</v>
      </c>
    </row>
    <row r="17" spans="2:9">
      <c r="B17" t="s">
        <v>47</v>
      </c>
      <c r="C17">
        <v>0</v>
      </c>
      <c r="G17" t="s">
        <v>48</v>
      </c>
      <c r="H17" s="10" t="e">
        <f>(H4*((C3/2)/100)*0.02)/C17 + 0.6</f>
        <v>#DIV/0!</v>
      </c>
      <c r="I17" t="s">
        <v>34</v>
      </c>
    </row>
    <row r="20" spans="2:9">
      <c r="B20" t="s">
        <v>49</v>
      </c>
    </row>
    <row r="21" spans="2:9" ht="42.75">
      <c r="B21" s="3" t="s">
        <v>50</v>
      </c>
      <c r="C21" s="11">
        <v>342</v>
      </c>
    </row>
    <row r="23" spans="2:9">
      <c r="C23">
        <v>442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Wymiary w skali</vt:lpstr>
      <vt:lpstr>Obliczenia</vt:lpstr>
      <vt:lpstr>Arkusz3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Customer</cp:lastModifiedBy>
  <dcterms:created xsi:type="dcterms:W3CDTF">2014-10-15T18:56:42Z</dcterms:created>
  <dcterms:modified xsi:type="dcterms:W3CDTF">2014-10-16T18:05:51Z</dcterms:modified>
</cp:coreProperties>
</file>