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35" windowWidth="19320" windowHeight="7200"/>
  </bookViews>
  <sheets>
    <sheet name="Obliczenia" sheetId="2" r:id="rId1"/>
  </sheets>
  <calcPr calcId="145621"/>
</workbook>
</file>

<file path=xl/calcChain.xml><?xml version="1.0" encoding="utf-8"?>
<calcChain xmlns="http://schemas.openxmlformats.org/spreadsheetml/2006/main">
  <c r="H4" i="2" l="1"/>
  <c r="N6" i="2" s="1"/>
  <c r="H9" i="2"/>
  <c r="H8" i="2" s="1"/>
  <c r="C3" i="2"/>
  <c r="H6" i="2" l="1"/>
  <c r="H17" i="2"/>
  <c r="H10" i="2"/>
  <c r="H3" i="2"/>
  <c r="H12" i="2" l="1"/>
  <c r="H14" i="2" s="1"/>
</calcChain>
</file>

<file path=xl/sharedStrings.xml><?xml version="1.0" encoding="utf-8"?>
<sst xmlns="http://schemas.openxmlformats.org/spreadsheetml/2006/main" count="38" uniqueCount="27">
  <si>
    <t>Rozpiętość:</t>
  </si>
  <si>
    <t>Wydłużenie płata:</t>
  </si>
  <si>
    <t>Waga</t>
  </si>
  <si>
    <t>Pow. Płata</t>
  </si>
  <si>
    <t>dm2</t>
  </si>
  <si>
    <t>Płat sekcje:</t>
  </si>
  <si>
    <t>Root</t>
  </si>
  <si>
    <t>Tip</t>
  </si>
  <si>
    <t>Length</t>
  </si>
  <si>
    <t>Cięciwa aero:</t>
  </si>
  <si>
    <t>Wydluzenie statecznika</t>
  </si>
  <si>
    <t>Pow. Statecznika</t>
  </si>
  <si>
    <t>Statecznik</t>
  </si>
  <si>
    <t>Rozpiętość</t>
  </si>
  <si>
    <t>Ramię poziomego Lh</t>
  </si>
  <si>
    <t>Cieciwa</t>
  </si>
  <si>
    <t>A</t>
  </si>
  <si>
    <t>Ramie Lv</t>
  </si>
  <si>
    <t>Pow. Pionowego Sv [dm2]</t>
  </si>
  <si>
    <t>Kadłub</t>
  </si>
  <si>
    <t>Spływ płata do natarcia statecznika</t>
  </si>
  <si>
    <t>Obciążenie pow.</t>
  </si>
  <si>
    <t>g/dm2</t>
  </si>
  <si>
    <t>g</t>
  </si>
  <si>
    <t>dm</t>
  </si>
  <si>
    <t>mm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</si>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</sst>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>
    <font>
      <sz val="11"/>
      <color theme="1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4" borderId="0" xfId="0" applyFill="1"/>
    <xf numFmtId="164" fontId="0" fillId="0" borderId="0" xfId="0" applyNumberFormat="1" applyProtection="1">
      <protection locked="0"/>
    </xf>
    <xf numFmtId="164" fontId="0" fillId="3" borderId="0" xfId="0" applyNumberFormat="1" applyFill="1" applyProtection="1">
      <protection locked="0"/>
    </xf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2" fontId="0" fillId="2" borderId="0" xfId="0" applyNumberFormat="1" applyFill="1" applyProtection="1"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600075</xdr:colOff>
      <xdr:row>13</xdr:row>
      <xdr:rowOff>161925</xdr:rowOff>
    </xdr:from>
    <xdr:to>
      <xdr:col>15</xdr:col>
      <xdr:colOff>533400</xdr:colOff>
      <xdr:row>28</xdr:row>
      <xdr:rowOff>171450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0725" y="2514600"/>
          <a:ext cx="3086100" cy="308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1"/>
  <sheetViews>
    <sheetView showGridLines="0" tabSelected="1" workbookViewId="0">
      <selection activeCell="F12" sqref="F12"/>
    </sheetView>
  </sheetViews>
  <sheetFormatPr defaultRowHeight="14.25"/>
  <cols>
    <col min="2" max="2" width="14.625" customWidth="1"/>
    <col min="7" max="7" width="22.375" customWidth="1"/>
    <col min="8" max="8" width="9.25" bestFit="1" customWidth="1"/>
    <col min="13" max="13" width="14.375" customWidth="1"/>
  </cols>
  <sheetData>
    <row r="3" spans="2:15">
      <c r="B3" t="s">
        <v>0</v>
      </c>
      <c r="C3">
        <f>(E6+E7) * 2</f>
        <v>1980</v>
      </c>
      <c r="D3" t="s">
        <v>25</v>
      </c>
      <c r="G3" t="s">
        <v>1</v>
      </c>
      <c r="H3" s="4">
        <f>POWER((C3/100),2)/H4</f>
        <v>12.983606557377049</v>
      </c>
      <c r="K3" t="s">
        <v>2</v>
      </c>
      <c r="L3" s="3">
        <v>1000</v>
      </c>
      <c r="M3" t="s">
        <v>23</v>
      </c>
    </row>
    <row r="4" spans="2:15">
      <c r="G4" t="s">
        <v>3</v>
      </c>
      <c r="H4" s="5">
        <f>( ((C6*E6)/10000 - ((C6-D6)/2*E6)/10000) + ((C7*E7)/10000 - ((C7-D7)/2*E7)/10000) )*2</f>
        <v>30.195</v>
      </c>
      <c r="I4" t="s">
        <v>4</v>
      </c>
    </row>
    <row r="5" spans="2:15">
      <c r="B5" t="s">
        <v>5</v>
      </c>
      <c r="C5" s="2" t="s">
        <v>6</v>
      </c>
      <c r="D5" s="2" t="s">
        <v>7</v>
      </c>
      <c r="E5" s="2" t="s">
        <v>8</v>
      </c>
      <c r="H5" s="6"/>
    </row>
    <row r="6" spans="2:15">
      <c r="B6">
        <v>1</v>
      </c>
      <c r="C6" s="3">
        <v>195</v>
      </c>
      <c r="D6" s="3">
        <v>110</v>
      </c>
      <c r="E6" s="3">
        <v>990</v>
      </c>
      <c r="F6" t="s">
        <v>25</v>
      </c>
      <c r="G6" t="s">
        <v>9</v>
      </c>
      <c r="H6" s="7">
        <f>H4*10000/(C3)</f>
        <v>152.5</v>
      </c>
      <c r="M6" t="s">
        <v>21</v>
      </c>
      <c r="N6" s="4">
        <f>L3/H4</f>
        <v>33.118065904951152</v>
      </c>
      <c r="O6" t="s">
        <v>22</v>
      </c>
    </row>
    <row r="7" spans="2:15">
      <c r="B7">
        <v>2</v>
      </c>
      <c r="C7" s="3">
        <v>0</v>
      </c>
      <c r="D7" s="3">
        <v>0</v>
      </c>
      <c r="E7" s="3">
        <v>0</v>
      </c>
      <c r="F7" t="s">
        <v>25</v>
      </c>
      <c r="H7" s="6"/>
    </row>
    <row r="8" spans="2:15">
      <c r="G8" t="s">
        <v>10</v>
      </c>
      <c r="H8" s="4">
        <f>POWER((C12/100),2)/H9</f>
        <v>5.2631578947368425</v>
      </c>
    </row>
    <row r="9" spans="2:15">
      <c r="G9" t="s">
        <v>11</v>
      </c>
      <c r="H9" s="5">
        <f>(((C12/2)*D14)/10000 + (((C14-D14)/2)*(C12/2))/10000 )*2</f>
        <v>4.75</v>
      </c>
      <c r="I9" t="s">
        <v>4</v>
      </c>
    </row>
    <row r="10" spans="2:15">
      <c r="B10" t="s">
        <v>12</v>
      </c>
      <c r="G10" t="s">
        <v>9</v>
      </c>
      <c r="H10" s="6">
        <f>H9*10000/(C12)</f>
        <v>95</v>
      </c>
    </row>
    <row r="11" spans="2:15">
      <c r="H11" s="6"/>
    </row>
    <row r="12" spans="2:15">
      <c r="B12" t="s">
        <v>13</v>
      </c>
      <c r="C12" s="3">
        <v>500</v>
      </c>
      <c r="D12" t="s">
        <v>25</v>
      </c>
      <c r="G12" t="s">
        <v>14</v>
      </c>
      <c r="H12" s="6">
        <f>((0.77*H6)+C21 + (0.25*H10))/100</f>
        <v>4.56175</v>
      </c>
      <c r="I12" t="s">
        <v>24</v>
      </c>
    </row>
    <row r="13" spans="2:15">
      <c r="B13" t="s">
        <v>15</v>
      </c>
      <c r="C13" t="s">
        <v>6</v>
      </c>
      <c r="D13" t="s">
        <v>7</v>
      </c>
      <c r="H13" s="6"/>
    </row>
    <row r="14" spans="2:15">
      <c r="C14" s="3">
        <v>130</v>
      </c>
      <c r="D14" s="3">
        <v>60</v>
      </c>
      <c r="E14" t="s">
        <v>25</v>
      </c>
      <c r="G14" t="s">
        <v>16</v>
      </c>
      <c r="H14" s="8">
        <f>(H9*H12)/(H4*(H6/100))</f>
        <v>0.47056564027808317</v>
      </c>
    </row>
    <row r="15" spans="2:15">
      <c r="H15" s="6"/>
    </row>
    <row r="16" spans="2:15">
      <c r="E16" t="s">
        <v>26</v>
      </c>
      <c r="H16" s="6"/>
    </row>
    <row r="17" spans="2:9">
      <c r="B17" t="s">
        <v>17</v>
      </c>
      <c r="C17" s="3">
        <v>5.4</v>
      </c>
      <c r="D17" t="s">
        <v>24</v>
      </c>
      <c r="G17" t="s">
        <v>18</v>
      </c>
      <c r="H17" s="7">
        <f>(H4*((C3/2)/100)*0.02)/C17 + 0.6</f>
        <v>1.7071499999999999</v>
      </c>
      <c r="I17" t="s">
        <v>4</v>
      </c>
    </row>
    <row r="20" spans="2:9">
      <c r="B20" t="s">
        <v>19</v>
      </c>
    </row>
    <row r="21" spans="2:9" ht="42.75">
      <c r="B21" s="1" t="s">
        <v>20</v>
      </c>
      <c r="C21" s="3">
        <v>315</v>
      </c>
      <c r="D21" t="s">
        <v>25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Obliczenia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mgr</cp:lastModifiedBy>
  <dcterms:created xsi:type="dcterms:W3CDTF">2014-10-15T18:56:42Z</dcterms:created>
  <dcterms:modified xsi:type="dcterms:W3CDTF">2016-01-24T08:35:17Z</dcterms:modified>
</cp:coreProperties>
</file>